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375" windowHeight="9465" activeTab="3"/>
  </bookViews>
  <sheets>
    <sheet name="ЦЕНЫ" sheetId="1" r:id="rId1"/>
    <sheet name="ФХД" sheetId="2" r:id="rId2"/>
    <sheet name="РАСХОДЫ" sheetId="3" r:id="rId3"/>
    <sheet name="Форма 3а-3г" sheetId="4" r:id="rId4"/>
  </sheets>
  <definedNames>
    <definedName name="_xlnm.Print_Area" localSheetId="1">ФХД!$A$1:$G$37</definedName>
  </definedNames>
  <calcPr calcId="125725"/>
</workbook>
</file>

<file path=xl/calcChain.xml><?xml version="1.0" encoding="utf-8"?>
<calcChain xmlns="http://schemas.openxmlformats.org/spreadsheetml/2006/main">
  <c r="H44" i="3"/>
  <c r="H41"/>
  <c r="H40"/>
  <c r="H39"/>
  <c r="H38"/>
  <c r="H37"/>
  <c r="H29" l="1"/>
  <c r="H26" l="1"/>
  <c r="H25"/>
  <c r="H24"/>
  <c r="H23"/>
  <c r="H22"/>
  <c r="B45" l="1"/>
  <c r="B44"/>
  <c r="B43"/>
  <c r="B42"/>
  <c r="B41"/>
  <c r="B40"/>
  <c r="B39"/>
  <c r="B38"/>
  <c r="B37"/>
  <c r="L36"/>
  <c r="K36"/>
  <c r="J36"/>
  <c r="I36"/>
  <c r="H36"/>
  <c r="G36"/>
  <c r="F36"/>
  <c r="E36"/>
  <c r="D36"/>
  <c r="C36"/>
  <c r="B30"/>
  <c r="B29"/>
  <c r="B28"/>
  <c r="B27"/>
  <c r="B26"/>
  <c r="B25"/>
  <c r="B24"/>
  <c r="B23"/>
  <c r="B22"/>
  <c r="L21"/>
  <c r="K21"/>
  <c r="J21"/>
  <c r="I21"/>
  <c r="H21"/>
  <c r="G21"/>
  <c r="F21"/>
  <c r="E21"/>
  <c r="D21"/>
  <c r="C21"/>
  <c r="B36" l="1"/>
  <c r="B21"/>
  <c r="F22" i="2"/>
  <c r="F28" s="1"/>
  <c r="F34" s="1"/>
  <c r="E22"/>
  <c r="E28" s="1"/>
  <c r="E34" s="1"/>
  <c r="D22"/>
  <c r="B15" i="3"/>
  <c r="C6" l="1"/>
  <c r="D6"/>
  <c r="E6"/>
  <c r="F6"/>
  <c r="G6"/>
  <c r="H6"/>
  <c r="I6"/>
  <c r="J6"/>
  <c r="K6"/>
  <c r="L6"/>
  <c r="B10"/>
  <c r="B9"/>
  <c r="B8"/>
  <c r="B12"/>
  <c r="B13"/>
  <c r="B7"/>
  <c r="B14"/>
  <c r="B6" l="1"/>
  <c r="B11"/>
  <c r="D28" i="2" l="1"/>
  <c r="D34" s="1"/>
</calcChain>
</file>

<file path=xl/sharedStrings.xml><?xml version="1.0" encoding="utf-8"?>
<sst xmlns="http://schemas.openxmlformats.org/spreadsheetml/2006/main" count="195" uniqueCount="110">
  <si>
    <t>№ п/п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</si>
  <si>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</si>
  <si>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</si>
  <si>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</si>
  <si>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</si>
  <si>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Сбор за взлет-посадку (включая стоянку воздушных судов на аэродроме в течение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посадки)</t>
  </si>
  <si>
    <t>руб./т мвм</t>
  </si>
  <si>
    <t>Приказ Федеральной службы по тарифам от "03" марта 2011 г. №29-т/1</t>
  </si>
  <si>
    <t>Федеральная служба по тарифам (ФСТ России) г. Москва</t>
  </si>
  <si>
    <t>Сбор за обеспечение авиационной безопасности</t>
  </si>
  <si>
    <t>Сбор за аэронавигационное обслуживание пользователей воздушного пространства Российской Федерации</t>
  </si>
  <si>
    <t>Сбор за предоставление аэровокзального комплекса</t>
  </si>
  <si>
    <t>Сбор за предоставление аэровокзального комплекса
на внутренних линиях
на международных линиях</t>
  </si>
  <si>
    <t>руб./пасс.</t>
  </si>
  <si>
    <t xml:space="preserve">
179,00
269,00</t>
  </si>
  <si>
    <t xml:space="preserve">
72,00
86,00</t>
  </si>
  <si>
    <t>Тарифы за обслуживание пассажиров:
на внутренних линиях
на международных линиях</t>
  </si>
  <si>
    <t>ИНФОРМАЦИЯ О ЦЕНАХ (ТАРИФАХ, СБОРАХ) НА РЕГУЛИРУЕМЫЕ РАБОТЫ (УСЛУГИ)</t>
  </si>
  <si>
    <t>В АЭРОПОРТУ Г. УЛЬЯНОВСК ЗАО "АВИАСТАР-СП"</t>
  </si>
  <si>
    <t>Сбор за стоянку воздушных судов на аэродроме более 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посадки)</t>
  </si>
  <si>
    <t>% от сбора за взлет-посадку за 1 час</t>
  </si>
  <si>
    <t>ДЛЯ ВОЗДУШНЫХ СУДОВ ИНОСТРАННЫХ ЭКСПЛУАТАНТОВ</t>
  </si>
  <si>
    <t>ДЛЯ ВОЗДУШНЫХ СУДОВ РОССИЙСКИХ ЭКСПЛУАТАНТОВ</t>
  </si>
  <si>
    <t xml:space="preserve">Сбор за взлет-посадку (включая стоянку воздушных судов на аэродроме в течение 3-х часов после посадки) </t>
  </si>
  <si>
    <t>долл.США/ т мвм</t>
  </si>
  <si>
    <t>Сбор за аэронавигационное обслуживание в районе аэродрома</t>
  </si>
  <si>
    <t>долл.США/ пасс.</t>
  </si>
  <si>
    <t>Сбор за стоянку (при стоянке более 3-х часов после посадки)</t>
  </si>
  <si>
    <t>% от сбора за взлет-посадку за 1 сутки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</si>
  <si>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</si>
  <si>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Перечень услуг (работ), оказываемых субъектом естественной монополии</t>
  </si>
  <si>
    <t>2011 год (отчет)</t>
  </si>
  <si>
    <t>Доходы всего, в том числе по видам регулируемых услуг:</t>
  </si>
  <si>
    <t>(тыс. руб.)</t>
  </si>
  <si>
    <t>Предоставление аэровокзального комплекса</t>
  </si>
  <si>
    <t>Обслуживание пассажиров</t>
  </si>
  <si>
    <t>1.1.</t>
  </si>
  <si>
    <t>Обеспечение взлета, посадки и стоянки воздушных судов</t>
  </si>
  <si>
    <t>1.2.</t>
  </si>
  <si>
    <t>Обеспечение авиационной безопасности</t>
  </si>
  <si>
    <t>1.3.</t>
  </si>
  <si>
    <t>Аэронавигационное обслуживание</t>
  </si>
  <si>
    <t>1.4.</t>
  </si>
  <si>
    <t>1.5.</t>
  </si>
  <si>
    <t>Расходы всего (включая коммерческие и управленческие расходы) в том числе по видам регулируемых услуг:</t>
  </si>
  <si>
    <t>2.1.</t>
  </si>
  <si>
    <t>2.2.</t>
  </si>
  <si>
    <t>2.3.</t>
  </si>
  <si>
    <t>2.4.</t>
  </si>
  <si>
    <t>2.5.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</si>
  <si>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</si>
  <si>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</si>
  <si>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</si>
  <si>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</si>
  <si>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</si>
  <si>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</si>
  <si>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</si>
  <si>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</si>
  <si>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10.1.</t>
  </si>
  <si>
    <t>в том числе постоянные налоговые обязательства (активы)</t>
  </si>
  <si>
    <t>Изменение отложенных налоговых активов</t>
  </si>
  <si>
    <t>Изменение отложенных налоговых обязательств</t>
  </si>
  <si>
    <t>Прочее</t>
  </si>
  <si>
    <t>Чистая прибыль (убыток)</t>
  </si>
  <si>
    <t xml:space="preserve">Форма №1 </t>
  </si>
  <si>
    <t>Форма №2</t>
  </si>
  <si>
    <t>ИНФОРМАЦИЯ ОБ ОСНОВНЫХ ПОКАЗАТЕЛЯХ ФИНАНСОВО-ХОЗЯЙСТВЕННОЙ</t>
  </si>
  <si>
    <t>ДЕЯТЕЛЬНОСТИ ЗАО "АВИАСТАР-СП" Д.У. В СФЕРЕ ВЫПОЛНЕНИЯ (ОКАЗАНИЯ)</t>
  </si>
  <si>
    <t>РЕГУЛИРУЕМЫХ РАБОТ (УСЛУГ) В АЭРОПОРТАХ</t>
  </si>
  <si>
    <t>I.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</si>
  <si>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</si>
  <si>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</si>
  <si>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</si>
  <si>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</si>
  <si>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</si>
  <si>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</si>
  <si>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прочие расходы</t>
  </si>
  <si>
    <t>налоги и иные обязательные платежи и сборы</t>
  </si>
  <si>
    <t>прочие расходы по обычным видам деятельности</t>
  </si>
  <si>
    <t>амортизация</t>
  </si>
  <si>
    <t>отчисления на соц. нужды</t>
  </si>
  <si>
    <t>затраты на оплату труда</t>
  </si>
  <si>
    <t>материальные затраты</t>
  </si>
  <si>
    <t>Регулируемые виды деятельности</t>
  </si>
  <si>
    <t>1. Обеспечение взлета, посадки и стоянки воздушных судов</t>
  </si>
  <si>
    <t>2. Обеспечение авиационной безопасности</t>
  </si>
  <si>
    <t>3. Аэронавигационное обслуживание</t>
  </si>
  <si>
    <t>4. Предоставление аэровокзального комплекса</t>
  </si>
  <si>
    <t>5. Обслуживание пассажиров</t>
  </si>
  <si>
    <t>6. Обеспечение заправки воздушных судов авиационным топливом</t>
  </si>
  <si>
    <t>7. Хранение авиационного топлива</t>
  </si>
  <si>
    <t>Итого по аэропортовой деятельности</t>
  </si>
  <si>
    <t>Прочие доходы и расходы</t>
  </si>
  <si>
    <t>II. Расшифровка расходов по финансово-хозяйственной деятельности</t>
  </si>
  <si>
    <t>в тыс. руб.</t>
  </si>
  <si>
    <t>2011 год</t>
  </si>
  <si>
    <t>2012 год (отчет)</t>
  </si>
  <si>
    <t>2013 год (отчет)</t>
  </si>
  <si>
    <t>2012 год</t>
  </si>
  <si>
    <t>2013 год</t>
  </si>
  <si>
    <t>Инвестиционная программа СЕМ на период _____________гг.</t>
  </si>
  <si>
    <t>Содержание инвестиционной программы СЕМ на _____________ г.</t>
  </si>
  <si>
    <t>Сумма запланированных инвестиций в рамках реализации инвестиционной программы СЕМ на _____________ г.*</t>
  </si>
  <si>
    <t>Форма № 3-а.</t>
  </si>
  <si>
    <t>Форма № 3-б.</t>
  </si>
  <si>
    <t>Форма № 3-в.</t>
  </si>
  <si>
    <t xml:space="preserve">Отчет о реализации Инвестиционной программы субъекта естественной монополии в ________ году* </t>
  </si>
  <si>
    <t>Форма № 3-г.</t>
  </si>
  <si>
    <t>Инвестиционных программ в ОСП "Международный аэропорт</t>
  </si>
  <si>
    <t>"Ульяновск-Восточный" ЗАО "Авиастар-СП" в 2011 - 2013 гг не было.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</si>
</sst>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6" formatCode="_-* #,##0_р_._-;\-* #,##0_р_._-;_-* &quot;-&quot;??_р_._-;_-@_-"/>
  </numFmts>
  <fonts count="14"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11" fillId="0" borderId="0">
      <alignment horizontal="left"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0" fillId="0" borderId="0" xfId="0" applyNumberForma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left" vertical="top" wrapText="1"/>
    </xf>
    <xf numFmtId="1" fontId="9" fillId="2" borderId="0" xfId="2" applyNumberFormat="1" applyFont="1" applyFill="1" applyBorder="1" applyAlignment="1">
      <alignment horizontal="left" vertical="top"/>
    </xf>
    <xf numFmtId="0" fontId="10" fillId="0" borderId="0" xfId="2" applyNumberFormat="1" applyFont="1" applyBorder="1" applyAlignment="1">
      <alignment horizontal="left" vertical="top" wrapText="1"/>
    </xf>
    <xf numFmtId="3" fontId="10" fillId="0" borderId="0" xfId="2" applyNumberFormat="1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166" fontId="1" fillId="0" borderId="1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" fontId="11" fillId="0" borderId="0" xfId="3" applyNumberFormat="1" applyBorder="1" applyAlignment="1">
      <alignment horizontal="right" vertical="top"/>
    </xf>
    <xf numFmtId="0" fontId="1" fillId="0" borderId="0" xfId="0" applyFont="1" applyBorder="1" applyAlignment="1">
      <alignment vertical="center"/>
    </xf>
    <xf numFmtId="0" fontId="11" fillId="0" borderId="0" xfId="3" applyBorder="1" applyAlignment="1"/>
    <xf numFmtId="166" fontId="1" fillId="0" borderId="1" xfId="1" applyNumberFormat="1" applyFont="1" applyBorder="1"/>
    <xf numFmtId="166" fontId="0" fillId="0" borderId="1" xfId="1" applyNumberFormat="1" applyFont="1" applyBorder="1"/>
    <xf numFmtId="0" fontId="0" fillId="0" borderId="0" xfId="0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4">
    <cellStyle name="Обычный" xfId="0" builtinId="0"/>
    <cellStyle name="Обычный_ФХД" xfId="2"/>
    <cellStyle name="Обычный_ФХД_1" xfId="3"/>
    <cellStyle name="Финансовый" xfId="1" builtinId="3"/>
  </cellStyles>
  <dxfs count="0"/>
  <tableStyles count="0" defaultTableStyle="TableStyleMedium9" defaultPivotStyle="PivotStyleLight16"/>
  <colors>
    <mruColors>
      <color rgb="FF99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CC"/>
  </sheetPr>
  <dimension ref="A1:F34"/>
  <sheetViews>
    <sheetView zoomScale="80" zoomScaleNormal="80" workbookViewId="0">
      <selection activeCell="I12" sqref="I12"/>
    </sheetView>
  </sheetViews>
  <sheetFormatPr defaultRowHeight="15"/>
  <cols>
    <col min="1" max="1" width="4.109375" style="1" customWidth="1"/>
    <col min="2" max="2" width="37.77734375" customWidth="1"/>
    <col min="3" max="3" width="9.77734375" customWidth="1"/>
    <col min="4" max="4" width="11" customWidth="1"/>
    <col min="5" max="5" width="24.109375" customWidth="1"/>
    <col min="6" max="6" width="16.88671875" customWidth="1"/>
  </cols>
  <sheetData>
    <row r="1" spans="1:6" ht="18">
      <c r="D1" s="3"/>
      <c r="E1" s="3"/>
      <c r="F1" s="25" t="s">
        <v>64</v>
      </c>
    </row>
    <row r="3" spans="1:6" ht="18">
      <c r="A3" s="39" t="s">
        <v>17</v>
      </c>
      <c r="B3" s="39"/>
      <c r="C3" s="39"/>
      <c r="D3" s="39"/>
      <c r="E3" s="39"/>
      <c r="F3" s="39"/>
    </row>
    <row r="4" spans="1:6" ht="18">
      <c r="A4" s="39" t="s">
        <v>18</v>
      </c>
      <c r="B4" s="39"/>
      <c r="C4" s="39"/>
      <c r="D4" s="39"/>
      <c r="E4" s="39"/>
      <c r="F4" s="39"/>
    </row>
    <row r="6" spans="1:6" s="10" customFormat="1" ht="142.5">
      <c r="A6" s="9" t="s">
        <v>0</v>
      </c>
      <c r="B6" s="9" t="s">
        <v>30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s="10" customFormat="1" ht="18">
      <c r="A7" s="40" t="s">
        <v>22</v>
      </c>
      <c r="B7" s="41"/>
      <c r="C7" s="41"/>
      <c r="D7" s="41"/>
      <c r="E7" s="41"/>
      <c r="F7" s="42"/>
    </row>
    <row r="8" spans="1:6" s="14" customFormat="1" ht="114">
      <c r="A8" s="11">
        <v>1</v>
      </c>
      <c r="B8" s="12" t="s">
        <v>5</v>
      </c>
      <c r="C8" s="11" t="s">
        <v>6</v>
      </c>
      <c r="D8" s="13">
        <v>306</v>
      </c>
      <c r="E8" s="36" t="s">
        <v>7</v>
      </c>
      <c r="F8" s="36" t="s">
        <v>8</v>
      </c>
    </row>
    <row r="9" spans="1:6" s="14" customFormat="1" ht="29.25" customHeight="1">
      <c r="A9" s="11">
        <v>2</v>
      </c>
      <c r="B9" s="12" t="s">
        <v>9</v>
      </c>
      <c r="C9" s="11" t="s">
        <v>6</v>
      </c>
      <c r="D9" s="13">
        <v>130</v>
      </c>
      <c r="E9" s="37"/>
      <c r="F9" s="37"/>
    </row>
    <row r="10" spans="1:6" s="14" customFormat="1" ht="42.75">
      <c r="A10" s="11">
        <v>3</v>
      </c>
      <c r="B10" s="12" t="s">
        <v>10</v>
      </c>
      <c r="C10" s="11" t="s">
        <v>6</v>
      </c>
      <c r="D10" s="13">
        <v>111</v>
      </c>
      <c r="E10" s="37"/>
      <c r="F10" s="37"/>
    </row>
    <row r="11" spans="1:6" s="14" customFormat="1" ht="57">
      <c r="A11" s="11">
        <v>4</v>
      </c>
      <c r="B11" s="15" t="s">
        <v>12</v>
      </c>
      <c r="C11" s="11" t="s">
        <v>13</v>
      </c>
      <c r="D11" s="9" t="s">
        <v>15</v>
      </c>
      <c r="E11" s="37"/>
      <c r="F11" s="37"/>
    </row>
    <row r="12" spans="1:6" s="14" customFormat="1" ht="42.75">
      <c r="A12" s="11">
        <v>5</v>
      </c>
      <c r="B12" s="15" t="s">
        <v>16</v>
      </c>
      <c r="C12" s="11" t="s">
        <v>13</v>
      </c>
      <c r="D12" s="9" t="s">
        <v>14</v>
      </c>
      <c r="E12" s="37"/>
      <c r="F12" s="37"/>
    </row>
    <row r="13" spans="1:6" s="14" customFormat="1" ht="84.75" customHeight="1">
      <c r="A13" s="11">
        <v>6</v>
      </c>
      <c r="B13" s="12" t="s">
        <v>19</v>
      </c>
      <c r="C13" s="9" t="s">
        <v>20</v>
      </c>
      <c r="D13" s="16">
        <v>5</v>
      </c>
      <c r="E13" s="38"/>
      <c r="F13" s="38"/>
    </row>
    <row r="14" spans="1:6" s="17" customFormat="1" ht="18">
      <c r="A14" s="35" t="s">
        <v>21</v>
      </c>
      <c r="B14" s="35"/>
      <c r="C14" s="35"/>
      <c r="D14" s="35"/>
      <c r="E14" s="35"/>
      <c r="F14" s="35"/>
    </row>
    <row r="15" spans="1:6" s="14" customFormat="1" ht="42.75">
      <c r="A15" s="11">
        <v>1</v>
      </c>
      <c r="B15" s="12" t="s">
        <v>23</v>
      </c>
      <c r="C15" s="9" t="s">
        <v>24</v>
      </c>
      <c r="D15" s="11">
        <v>10.199999999999999</v>
      </c>
      <c r="E15" s="36" t="s">
        <v>7</v>
      </c>
      <c r="F15" s="36" t="s">
        <v>8</v>
      </c>
    </row>
    <row r="16" spans="1:6" s="14" customFormat="1" ht="28.5" customHeight="1">
      <c r="A16" s="11">
        <v>2</v>
      </c>
      <c r="B16" s="12" t="s">
        <v>9</v>
      </c>
      <c r="C16" s="9" t="s">
        <v>24</v>
      </c>
      <c r="D16" s="11">
        <v>4.4000000000000004</v>
      </c>
      <c r="E16" s="37"/>
      <c r="F16" s="37"/>
    </row>
    <row r="17" spans="1:6" s="14" customFormat="1" ht="28.5">
      <c r="A17" s="11">
        <v>3</v>
      </c>
      <c r="B17" s="12" t="s">
        <v>25</v>
      </c>
      <c r="C17" s="9" t="s">
        <v>24</v>
      </c>
      <c r="D17" s="11">
        <v>3.7</v>
      </c>
      <c r="E17" s="37"/>
      <c r="F17" s="37"/>
    </row>
    <row r="18" spans="1:6" s="14" customFormat="1" ht="28.5">
      <c r="A18" s="11">
        <v>4</v>
      </c>
      <c r="B18" s="12" t="s">
        <v>11</v>
      </c>
      <c r="C18" s="9" t="s">
        <v>26</v>
      </c>
      <c r="D18" s="16">
        <v>5</v>
      </c>
      <c r="E18" s="37"/>
      <c r="F18" s="37"/>
    </row>
    <row r="19" spans="1:6" s="14" customFormat="1" ht="57">
      <c r="A19" s="11">
        <v>5</v>
      </c>
      <c r="B19" s="12" t="s">
        <v>27</v>
      </c>
      <c r="C19" s="9" t="s">
        <v>28</v>
      </c>
      <c r="D19" s="16">
        <v>20</v>
      </c>
      <c r="E19" s="38"/>
      <c r="F19" s="38"/>
    </row>
    <row r="20" spans="1:6" s="17" customFormat="1" ht="14.25">
      <c r="A20" s="18"/>
    </row>
    <row r="21" spans="1:6" s="17" customFormat="1" ht="14.25">
      <c r="A21" s="18"/>
    </row>
    <row r="22" spans="1:6" s="17" customFormat="1" ht="14.25">
      <c r="A22" s="18"/>
    </row>
    <row r="23" spans="1:6" s="17" customFormat="1" ht="14.25">
      <c r="A23" s="18"/>
    </row>
    <row r="24" spans="1:6" s="17" customFormat="1" ht="14.25">
      <c r="A24" s="18"/>
    </row>
    <row r="25" spans="1:6" s="17" customFormat="1" ht="14.25">
      <c r="A25" s="18"/>
    </row>
    <row r="26" spans="1:6" s="17" customFormat="1" ht="14.25">
      <c r="A26" s="18"/>
    </row>
    <row r="27" spans="1:6" s="17" customFormat="1" ht="14.25">
      <c r="A27" s="18"/>
    </row>
    <row r="28" spans="1:6" s="17" customFormat="1" ht="14.25">
      <c r="A28" s="18"/>
    </row>
    <row r="29" spans="1:6" s="17" customFormat="1" ht="14.25">
      <c r="A29" s="18"/>
    </row>
    <row r="30" spans="1:6" s="17" customFormat="1" ht="14.25">
      <c r="A30" s="18"/>
    </row>
    <row r="31" spans="1:6" s="17" customFormat="1" ht="14.25">
      <c r="A31" s="18"/>
    </row>
    <row r="32" spans="1:6" s="17" customFormat="1" ht="14.25">
      <c r="A32" s="18"/>
    </row>
    <row r="33" spans="1:1" s="17" customFormat="1" ht="14.25">
      <c r="A33" s="18"/>
    </row>
    <row r="34" spans="1:1" s="17" customFormat="1" ht="14.25">
      <c r="A34" s="18"/>
    </row>
  </sheetData>
  <mergeCells count="8">
    <mergeCell ref="A14:F14"/>
    <mergeCell ref="E15:E19"/>
    <mergeCell ref="F15:F19"/>
    <mergeCell ref="A3:F3"/>
    <mergeCell ref="A4:F4"/>
    <mergeCell ref="E8:E13"/>
    <mergeCell ref="F8:F13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Normal="100" workbookViewId="0">
      <selection activeCell="F27" sqref="F27"/>
    </sheetView>
  </sheetViews>
  <sheetFormatPr defaultRowHeight="15"/>
  <cols>
    <col min="1" max="1" width="4.77734375" style="1" customWidth="1"/>
    <col min="2" max="2" width="43" customWidth="1"/>
    <col min="3" max="3" width="11.77734375" style="1" customWidth="1"/>
    <col min="4" max="6" width="13.21875" customWidth="1"/>
  </cols>
  <sheetData>
    <row r="1" spans="1:12">
      <c r="D1" s="62" t="s">
        <v>65</v>
      </c>
      <c r="E1" s="62"/>
      <c r="F1" s="62"/>
    </row>
    <row r="3" spans="1:12" ht="15.75">
      <c r="A3" s="43" t="s">
        <v>66</v>
      </c>
      <c r="B3" s="43"/>
      <c r="C3" s="43"/>
      <c r="D3" s="43"/>
      <c r="E3" s="43"/>
      <c r="F3" s="43"/>
      <c r="G3" s="43"/>
    </row>
    <row r="4" spans="1:12" ht="15.75">
      <c r="A4" s="43" t="s">
        <v>67</v>
      </c>
      <c r="B4" s="43"/>
      <c r="C4" s="43"/>
      <c r="D4" s="43"/>
      <c r="E4" s="43"/>
      <c r="F4" s="43"/>
      <c r="G4" s="43"/>
    </row>
    <row r="5" spans="1:12" ht="15.75">
      <c r="A5" s="43" t="s">
        <v>68</v>
      </c>
      <c r="B5" s="43"/>
      <c r="C5" s="43"/>
      <c r="D5" s="43"/>
      <c r="E5" s="43"/>
      <c r="F5" s="43"/>
      <c r="G5" s="43"/>
    </row>
    <row r="6" spans="1:12" ht="15.75">
      <c r="A6" s="19"/>
      <c r="B6" s="19"/>
      <c r="C6" s="19"/>
      <c r="D6" s="19"/>
    </row>
    <row r="7" spans="1:12">
      <c r="A7" s="44" t="s">
        <v>69</v>
      </c>
      <c r="B7" s="44"/>
      <c r="C7" s="44"/>
      <c r="D7" s="44"/>
    </row>
    <row r="9" spans="1:12" s="2" customFormat="1" ht="60">
      <c r="A9" s="5" t="s">
        <v>0</v>
      </c>
      <c r="B9" s="5" t="s">
        <v>29</v>
      </c>
      <c r="C9" s="5" t="s">
        <v>1</v>
      </c>
      <c r="D9" s="5" t="s">
        <v>31</v>
      </c>
      <c r="E9" s="5" t="s">
        <v>96</v>
      </c>
      <c r="F9" s="5" t="s">
        <v>97</v>
      </c>
      <c r="K9" s="49"/>
      <c r="L9" s="49"/>
    </row>
    <row r="10" spans="1:12" s="20" customFormat="1" ht="31.5">
      <c r="A10" s="21">
        <v>1</v>
      </c>
      <c r="B10" s="22" t="s">
        <v>32</v>
      </c>
      <c r="C10" s="21" t="s">
        <v>33</v>
      </c>
      <c r="D10" s="55">
        <v>171253</v>
      </c>
      <c r="E10" s="55">
        <v>157237</v>
      </c>
      <c r="F10" s="55">
        <v>115766</v>
      </c>
      <c r="K10" s="50"/>
      <c r="L10" s="51"/>
    </row>
    <row r="11" spans="1:12" s="4" customFormat="1" ht="30">
      <c r="A11" s="6" t="s">
        <v>36</v>
      </c>
      <c r="B11" s="7" t="s">
        <v>37</v>
      </c>
      <c r="C11" s="24" t="s">
        <v>33</v>
      </c>
      <c r="D11" s="56">
        <v>46326</v>
      </c>
      <c r="E11" s="56">
        <v>35990.029975669699</v>
      </c>
      <c r="F11" s="56">
        <v>17381.86886868806</v>
      </c>
      <c r="K11" s="50"/>
      <c r="L11" s="51"/>
    </row>
    <row r="12" spans="1:12" s="4" customFormat="1">
      <c r="A12" s="6" t="s">
        <v>38</v>
      </c>
      <c r="B12" s="8" t="s">
        <v>39</v>
      </c>
      <c r="C12" s="24" t="s">
        <v>33</v>
      </c>
      <c r="D12" s="56">
        <v>18913</v>
      </c>
      <c r="E12" s="56">
        <v>15070.406039574</v>
      </c>
      <c r="F12" s="56">
        <v>7448.8821754233204</v>
      </c>
      <c r="K12" s="52"/>
      <c r="L12" s="53"/>
    </row>
    <row r="13" spans="1:12" s="4" customFormat="1">
      <c r="A13" s="6" t="s">
        <v>40</v>
      </c>
      <c r="B13" s="8" t="s">
        <v>41</v>
      </c>
      <c r="C13" s="24" t="s">
        <v>33</v>
      </c>
      <c r="D13" s="56">
        <v>17088</v>
      </c>
      <c r="E13" s="56">
        <v>12723.8509016146</v>
      </c>
      <c r="F13" s="56">
        <v>6085.6524328866099</v>
      </c>
      <c r="K13" s="52"/>
      <c r="L13" s="53"/>
    </row>
    <row r="14" spans="1:12" s="4" customFormat="1">
      <c r="A14" s="6" t="s">
        <v>42</v>
      </c>
      <c r="B14" s="8" t="s">
        <v>34</v>
      </c>
      <c r="C14" s="24" t="s">
        <v>33</v>
      </c>
      <c r="D14" s="56">
        <v>3739</v>
      </c>
      <c r="E14" s="56">
        <v>1762.3596470000002</v>
      </c>
      <c r="F14" s="56">
        <v>1379.817595</v>
      </c>
      <c r="K14" s="52"/>
      <c r="L14" s="53"/>
    </row>
    <row r="15" spans="1:12" s="4" customFormat="1">
      <c r="A15" s="6" t="s">
        <v>43</v>
      </c>
      <c r="B15" s="8" t="s">
        <v>35</v>
      </c>
      <c r="C15" s="24" t="s">
        <v>33</v>
      </c>
      <c r="D15" s="56">
        <v>4833</v>
      </c>
      <c r="E15" s="56">
        <v>2371.164774498</v>
      </c>
      <c r="F15" s="56">
        <v>2071.0588511820001</v>
      </c>
      <c r="K15" s="54"/>
      <c r="L15" s="54"/>
    </row>
    <row r="16" spans="1:12" s="20" customFormat="1" ht="47.25">
      <c r="A16" s="21">
        <v>2</v>
      </c>
      <c r="B16" s="22" t="s">
        <v>44</v>
      </c>
      <c r="C16" s="21" t="s">
        <v>33</v>
      </c>
      <c r="D16" s="55">
        <v>243020</v>
      </c>
      <c r="E16" s="55">
        <v>255899</v>
      </c>
      <c r="F16" s="55">
        <v>249278</v>
      </c>
    </row>
    <row r="17" spans="1:10" s="4" customFormat="1" ht="30">
      <c r="A17" s="6" t="s">
        <v>45</v>
      </c>
      <c r="B17" s="7" t="s">
        <v>37</v>
      </c>
      <c r="C17" s="24" t="s">
        <v>33</v>
      </c>
      <c r="D17" s="56">
        <v>113135</v>
      </c>
      <c r="E17" s="56">
        <v>111133.81644666419</v>
      </c>
      <c r="F17" s="56">
        <v>96234.952801465348</v>
      </c>
      <c r="I17" s="54"/>
      <c r="J17" s="54"/>
    </row>
    <row r="18" spans="1:10" s="4" customFormat="1">
      <c r="A18" s="6" t="s">
        <v>46</v>
      </c>
      <c r="B18" s="8" t="s">
        <v>39</v>
      </c>
      <c r="C18" s="24" t="s">
        <v>33</v>
      </c>
      <c r="D18" s="56">
        <v>30760</v>
      </c>
      <c r="E18" s="56">
        <v>36502.751270768793</v>
      </c>
      <c r="F18" s="56">
        <v>38147.640776534783</v>
      </c>
      <c r="I18" s="54"/>
      <c r="J18" s="54"/>
    </row>
    <row r="19" spans="1:10" s="4" customFormat="1">
      <c r="A19" s="6" t="s">
        <v>47</v>
      </c>
      <c r="B19" s="8" t="s">
        <v>41</v>
      </c>
      <c r="C19" s="24" t="s">
        <v>33</v>
      </c>
      <c r="D19" s="56">
        <v>14608</v>
      </c>
      <c r="E19" s="56">
        <v>15072.074034987621</v>
      </c>
      <c r="F19" s="56">
        <v>15350.42398391984</v>
      </c>
      <c r="I19" s="54"/>
      <c r="J19" s="57"/>
    </row>
    <row r="20" spans="1:10" s="4" customFormat="1">
      <c r="A20" s="6" t="s">
        <v>48</v>
      </c>
      <c r="B20" s="8" t="s">
        <v>34</v>
      </c>
      <c r="C20" s="24" t="s">
        <v>33</v>
      </c>
      <c r="D20" s="56">
        <v>6717</v>
      </c>
      <c r="E20" s="56">
        <v>5672.6442402215798</v>
      </c>
      <c r="F20" s="56">
        <v>4494.6549915668857</v>
      </c>
      <c r="I20" s="54"/>
      <c r="J20" s="57"/>
    </row>
    <row r="21" spans="1:10" s="4" customFormat="1">
      <c r="A21" s="6" t="s">
        <v>49</v>
      </c>
      <c r="B21" s="8" t="s">
        <v>35</v>
      </c>
      <c r="C21" s="24" t="s">
        <v>33</v>
      </c>
      <c r="D21" s="56">
        <v>7899</v>
      </c>
      <c r="E21" s="56">
        <v>6311.8544364843237</v>
      </c>
      <c r="F21" s="56">
        <v>5790.1904639066279</v>
      </c>
      <c r="I21" s="54"/>
      <c r="J21" s="57"/>
    </row>
    <row r="22" spans="1:10" s="20" customFormat="1" ht="15.75">
      <c r="A22" s="21">
        <v>3</v>
      </c>
      <c r="B22" s="23" t="s">
        <v>50</v>
      </c>
      <c r="C22" s="21" t="s">
        <v>33</v>
      </c>
      <c r="D22" s="55">
        <f>D10-D16</f>
        <v>-71767</v>
      </c>
      <c r="E22" s="55">
        <f>E10-E16</f>
        <v>-98662</v>
      </c>
      <c r="F22" s="55">
        <f>F10-F16</f>
        <v>-133512</v>
      </c>
      <c r="I22" s="58"/>
      <c r="J22" s="59"/>
    </row>
    <row r="23" spans="1:10" s="4" customFormat="1">
      <c r="A23" s="6">
        <v>4</v>
      </c>
      <c r="B23" s="8" t="s">
        <v>51</v>
      </c>
      <c r="C23" s="24" t="s">
        <v>33</v>
      </c>
      <c r="D23" s="56">
        <v>0</v>
      </c>
      <c r="E23" s="56">
        <v>0</v>
      </c>
      <c r="F23" s="56"/>
      <c r="I23" s="54"/>
      <c r="J23" s="54"/>
    </row>
    <row r="24" spans="1:10" s="4" customFormat="1">
      <c r="A24" s="6">
        <v>5</v>
      </c>
      <c r="B24" s="8" t="s">
        <v>52</v>
      </c>
      <c r="C24" s="24" t="s">
        <v>33</v>
      </c>
      <c r="D24" s="56">
        <v>120</v>
      </c>
      <c r="E24" s="56">
        <v>0</v>
      </c>
      <c r="F24" s="56"/>
    </row>
    <row r="25" spans="1:10" s="4" customFormat="1">
      <c r="A25" s="6">
        <v>6</v>
      </c>
      <c r="B25" s="8" t="s">
        <v>53</v>
      </c>
      <c r="C25" s="24" t="s">
        <v>33</v>
      </c>
      <c r="D25" s="56">
        <v>0</v>
      </c>
      <c r="E25" s="56">
        <v>0</v>
      </c>
      <c r="F25" s="56"/>
    </row>
    <row r="26" spans="1:10" s="4" customFormat="1">
      <c r="A26" s="6">
        <v>7</v>
      </c>
      <c r="B26" s="8" t="s">
        <v>54</v>
      </c>
      <c r="C26" s="24" t="s">
        <v>33</v>
      </c>
      <c r="D26" s="56">
        <v>1392</v>
      </c>
      <c r="E26" s="56">
        <v>2643</v>
      </c>
      <c r="F26" s="56">
        <v>2108.51568</v>
      </c>
    </row>
    <row r="27" spans="1:10" s="4" customFormat="1">
      <c r="A27" s="6">
        <v>8</v>
      </c>
      <c r="B27" s="8" t="s">
        <v>55</v>
      </c>
      <c r="C27" s="24" t="s">
        <v>33</v>
      </c>
      <c r="D27" s="56">
        <v>4407</v>
      </c>
      <c r="E27" s="56">
        <v>4148</v>
      </c>
      <c r="F27" s="56">
        <v>3111.8585000000003</v>
      </c>
    </row>
    <row r="28" spans="1:10" s="20" customFormat="1" ht="15.75">
      <c r="A28" s="21">
        <v>9</v>
      </c>
      <c r="B28" s="23" t="s">
        <v>56</v>
      </c>
      <c r="C28" s="21" t="s">
        <v>33</v>
      </c>
      <c r="D28" s="55">
        <f>D22+D23+D24-D25+D26-D27</f>
        <v>-74662</v>
      </c>
      <c r="E28" s="55">
        <f>E22+E23+E24-E25+E26-E27</f>
        <v>-100167</v>
      </c>
      <c r="F28" s="55">
        <f>F22+F23+F24-F25+F26-F27</f>
        <v>-134515.34281999999</v>
      </c>
    </row>
    <row r="29" spans="1:10" s="4" customFormat="1">
      <c r="A29" s="6">
        <v>10</v>
      </c>
      <c r="B29" s="8" t="s">
        <v>57</v>
      </c>
      <c r="C29" s="24" t="s">
        <v>33</v>
      </c>
      <c r="D29" s="56">
        <v>0</v>
      </c>
      <c r="E29" s="56">
        <v>0</v>
      </c>
      <c r="F29" s="56">
        <v>0</v>
      </c>
    </row>
    <row r="30" spans="1:10" s="4" customFormat="1" ht="30">
      <c r="A30" s="6" t="s">
        <v>58</v>
      </c>
      <c r="B30" s="7" t="s">
        <v>59</v>
      </c>
      <c r="C30" s="24" t="s">
        <v>33</v>
      </c>
      <c r="D30" s="56">
        <v>0</v>
      </c>
      <c r="E30" s="56">
        <v>0</v>
      </c>
      <c r="F30" s="56">
        <v>0</v>
      </c>
    </row>
    <row r="31" spans="1:10" s="4" customFormat="1">
      <c r="A31" s="6">
        <v>11</v>
      </c>
      <c r="B31" s="8" t="s">
        <v>61</v>
      </c>
      <c r="C31" s="24" t="s">
        <v>33</v>
      </c>
      <c r="D31" s="56">
        <v>0</v>
      </c>
      <c r="E31" s="56">
        <v>0</v>
      </c>
      <c r="F31" s="56">
        <v>0</v>
      </c>
    </row>
    <row r="32" spans="1:10" s="4" customFormat="1">
      <c r="A32" s="6">
        <v>12</v>
      </c>
      <c r="B32" s="8" t="s">
        <v>60</v>
      </c>
      <c r="C32" s="24" t="s">
        <v>33</v>
      </c>
      <c r="D32" s="56">
        <v>0</v>
      </c>
      <c r="E32" s="56">
        <v>0</v>
      </c>
      <c r="F32" s="56">
        <v>0</v>
      </c>
    </row>
    <row r="33" spans="1:6" s="4" customFormat="1">
      <c r="A33" s="6">
        <v>13</v>
      </c>
      <c r="B33" s="8" t="s">
        <v>62</v>
      </c>
      <c r="C33" s="24" t="s">
        <v>33</v>
      </c>
      <c r="D33" s="56">
        <v>4</v>
      </c>
      <c r="E33" s="56">
        <v>0</v>
      </c>
      <c r="F33" s="56">
        <v>0</v>
      </c>
    </row>
    <row r="34" spans="1:6" s="20" customFormat="1" ht="15.75">
      <c r="A34" s="21">
        <v>14</v>
      </c>
      <c r="B34" s="23" t="s">
        <v>63</v>
      </c>
      <c r="C34" s="21" t="s">
        <v>33</v>
      </c>
      <c r="D34" s="55">
        <f>D28-D29+D31+D32-D33</f>
        <v>-74666</v>
      </c>
      <c r="E34" s="55">
        <f>E28-E29+E31+E32-E33</f>
        <v>-100167</v>
      </c>
      <c r="F34" s="55">
        <f>F28-F29+F31+F32-F33</f>
        <v>-134515.34281999999</v>
      </c>
    </row>
  </sheetData>
  <mergeCells count="7">
    <mergeCell ref="L10:L11"/>
    <mergeCell ref="D1:F1"/>
    <mergeCell ref="A3:G3"/>
    <mergeCell ref="A4:G4"/>
    <mergeCell ref="A5:G5"/>
    <mergeCell ref="A7:D7"/>
    <mergeCell ref="K10:K11"/>
  </mergeCells>
  <pageMargins left="0.7" right="0.7" top="0.75" bottom="0.75" header="0.3" footer="0.3"/>
  <pageSetup paperSize="9" scale="67" orientation="portrait" horizontalDpi="0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5"/>
  <sheetViews>
    <sheetView workbookViewId="0">
      <selection activeCell="L45" sqref="L45"/>
    </sheetView>
  </sheetViews>
  <sheetFormatPr defaultRowHeight="15"/>
  <cols>
    <col min="1" max="1" width="33.33203125" customWidth="1"/>
    <col min="2" max="2" width="10.109375" customWidth="1"/>
    <col min="3" max="3" width="9" bestFit="1" customWidth="1"/>
    <col min="4" max="8" width="11.5546875" bestFit="1" customWidth="1"/>
    <col min="9" max="11" width="9" bestFit="1" customWidth="1"/>
    <col min="12" max="12" width="10.5546875" bestFit="1" customWidth="1"/>
  </cols>
  <sheetData>
    <row r="1" spans="1:12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26" t="s">
        <v>95</v>
      </c>
      <c r="K2" s="48" t="s">
        <v>94</v>
      </c>
      <c r="L2" s="48"/>
    </row>
    <row r="3" spans="1:12" ht="15" customHeight="1">
      <c r="A3" s="46" t="s">
        <v>70</v>
      </c>
      <c r="B3" s="46" t="s">
        <v>71</v>
      </c>
      <c r="C3" s="45" t="s">
        <v>72</v>
      </c>
      <c r="D3" s="45"/>
      <c r="E3" s="45"/>
      <c r="F3" s="45"/>
      <c r="G3" s="45"/>
      <c r="H3" s="45"/>
      <c r="I3" s="45"/>
      <c r="J3" s="45"/>
      <c r="K3" s="45"/>
      <c r="L3" s="45"/>
    </row>
    <row r="4" spans="1:12" ht="120">
      <c r="A4" s="46"/>
      <c r="B4" s="46"/>
      <c r="C4" s="28" t="s">
        <v>73</v>
      </c>
      <c r="D4" s="28" t="s">
        <v>82</v>
      </c>
      <c r="E4" s="28" t="s">
        <v>81</v>
      </c>
      <c r="F4" s="28" t="s">
        <v>80</v>
      </c>
      <c r="G4" s="29" t="s">
        <v>79</v>
      </c>
      <c r="H4" s="28" t="s">
        <v>78</v>
      </c>
      <c r="I4" s="28" t="s">
        <v>74</v>
      </c>
      <c r="J4" s="28" t="s">
        <v>75</v>
      </c>
      <c r="K4" s="28" t="s">
        <v>77</v>
      </c>
      <c r="L4" s="28" t="s">
        <v>76</v>
      </c>
    </row>
    <row r="5" spans="1:12">
      <c r="A5" s="46"/>
      <c r="B5" s="6">
        <v>1</v>
      </c>
      <c r="C5" s="6">
        <v>2</v>
      </c>
      <c r="D5" s="6">
        <v>3</v>
      </c>
      <c r="E5" s="6">
        <v>4</v>
      </c>
      <c r="F5" s="6">
        <v>4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s="30" customFormat="1" ht="15.75">
      <c r="A6" s="31" t="s">
        <v>83</v>
      </c>
      <c r="B6" s="60">
        <f>SUM(B7:B13)</f>
        <v>173119</v>
      </c>
      <c r="C6" s="60">
        <f t="shared" ref="C6:L6" si="0">SUM(C7:C13)</f>
        <v>0</v>
      </c>
      <c r="D6" s="60">
        <f t="shared" si="0"/>
        <v>28652</v>
      </c>
      <c r="E6" s="60">
        <f t="shared" si="0"/>
        <v>49758</v>
      </c>
      <c r="F6" s="60">
        <f t="shared" si="0"/>
        <v>16771</v>
      </c>
      <c r="G6" s="60">
        <f t="shared" si="0"/>
        <v>11721</v>
      </c>
      <c r="H6" s="60">
        <f t="shared" si="0"/>
        <v>66217</v>
      </c>
      <c r="I6" s="60">
        <f t="shared" si="0"/>
        <v>0</v>
      </c>
      <c r="J6" s="60">
        <f t="shared" si="0"/>
        <v>0</v>
      </c>
      <c r="K6" s="60">
        <f t="shared" si="0"/>
        <v>0</v>
      </c>
      <c r="L6" s="60">
        <f t="shared" si="0"/>
        <v>0</v>
      </c>
    </row>
    <row r="7" spans="1:12" s="4" customFormat="1" ht="30">
      <c r="A7" s="7" t="s">
        <v>84</v>
      </c>
      <c r="B7" s="56">
        <f>SUM(C7:L7)</f>
        <v>113135</v>
      </c>
      <c r="C7" s="56">
        <v>0</v>
      </c>
      <c r="D7" s="56">
        <v>21095</v>
      </c>
      <c r="E7" s="56">
        <v>34104</v>
      </c>
      <c r="F7" s="56">
        <v>11495</v>
      </c>
      <c r="G7" s="56">
        <v>8849</v>
      </c>
      <c r="H7" s="56">
        <v>37592</v>
      </c>
      <c r="I7" s="56">
        <v>0</v>
      </c>
      <c r="J7" s="56">
        <v>0</v>
      </c>
      <c r="K7" s="56">
        <v>0</v>
      </c>
      <c r="L7" s="56">
        <v>0</v>
      </c>
    </row>
    <row r="8" spans="1:12" s="4" customFormat="1" ht="30">
      <c r="A8" s="7" t="s">
        <v>85</v>
      </c>
      <c r="B8" s="56">
        <f t="shared" ref="B8:B13" si="1">SUM(C8:L8)</f>
        <v>30760</v>
      </c>
      <c r="C8" s="56">
        <v>0</v>
      </c>
      <c r="D8" s="56">
        <v>2876</v>
      </c>
      <c r="E8" s="56">
        <v>6075</v>
      </c>
      <c r="F8" s="56">
        <v>2048</v>
      </c>
      <c r="G8" s="56">
        <v>1847</v>
      </c>
      <c r="H8" s="56">
        <v>17914</v>
      </c>
      <c r="I8" s="56">
        <v>0</v>
      </c>
      <c r="J8" s="56">
        <v>0</v>
      </c>
      <c r="K8" s="56">
        <v>0</v>
      </c>
      <c r="L8" s="56">
        <v>0</v>
      </c>
    </row>
    <row r="9" spans="1:12">
      <c r="A9" s="27" t="s">
        <v>86</v>
      </c>
      <c r="B9" s="56">
        <f t="shared" si="1"/>
        <v>14608</v>
      </c>
      <c r="C9" s="61">
        <v>0</v>
      </c>
      <c r="D9" s="61">
        <v>2587</v>
      </c>
      <c r="E9" s="61">
        <v>5536</v>
      </c>
      <c r="F9" s="61">
        <v>1866</v>
      </c>
      <c r="G9" s="61">
        <v>495</v>
      </c>
      <c r="H9" s="61">
        <v>4124</v>
      </c>
      <c r="I9" s="56">
        <v>0</v>
      </c>
      <c r="J9" s="56">
        <v>0</v>
      </c>
      <c r="K9" s="56">
        <v>0</v>
      </c>
      <c r="L9" s="56">
        <v>0</v>
      </c>
    </row>
    <row r="10" spans="1:12" s="4" customFormat="1" ht="30">
      <c r="A10" s="7" t="s">
        <v>87</v>
      </c>
      <c r="B10" s="56">
        <f t="shared" si="1"/>
        <v>6717</v>
      </c>
      <c r="C10" s="56">
        <v>0</v>
      </c>
      <c r="D10" s="56">
        <v>950</v>
      </c>
      <c r="E10" s="56">
        <v>1428</v>
      </c>
      <c r="F10" s="56">
        <v>481</v>
      </c>
      <c r="G10" s="56">
        <v>242</v>
      </c>
      <c r="H10" s="56">
        <v>3616</v>
      </c>
      <c r="I10" s="56">
        <v>0</v>
      </c>
      <c r="J10" s="56">
        <v>0</v>
      </c>
      <c r="K10" s="56">
        <v>0</v>
      </c>
      <c r="L10" s="56">
        <v>0</v>
      </c>
    </row>
    <row r="11" spans="1:12">
      <c r="A11" s="32" t="s">
        <v>88</v>
      </c>
      <c r="B11" s="56">
        <f t="shared" si="1"/>
        <v>7899</v>
      </c>
      <c r="C11" s="61">
        <v>0</v>
      </c>
      <c r="D11" s="61">
        <v>1144</v>
      </c>
      <c r="E11" s="61">
        <v>2615</v>
      </c>
      <c r="F11" s="61">
        <v>881</v>
      </c>
      <c r="G11" s="61">
        <v>288</v>
      </c>
      <c r="H11" s="61">
        <v>2971</v>
      </c>
      <c r="I11" s="56">
        <v>0</v>
      </c>
      <c r="J11" s="56">
        <v>0</v>
      </c>
      <c r="K11" s="56">
        <v>0</v>
      </c>
      <c r="L11" s="56">
        <v>0</v>
      </c>
    </row>
    <row r="12" spans="1:12" s="4" customFormat="1" ht="30">
      <c r="A12" s="7" t="s">
        <v>89</v>
      </c>
      <c r="B12" s="56">
        <f t="shared" si="1"/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>
      <c r="A13" s="32" t="s">
        <v>90</v>
      </c>
      <c r="B13" s="56">
        <f t="shared" si="1"/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s="20" customFormat="1" ht="31.5">
      <c r="A14" s="22" t="s">
        <v>91</v>
      </c>
      <c r="B14" s="55">
        <f>SUM(C14:L14)</f>
        <v>243020</v>
      </c>
      <c r="C14" s="55">
        <v>0</v>
      </c>
      <c r="D14" s="55">
        <v>49724</v>
      </c>
      <c r="E14" s="55">
        <v>79784</v>
      </c>
      <c r="F14" s="55">
        <v>26804</v>
      </c>
      <c r="G14" s="55">
        <v>13901</v>
      </c>
      <c r="H14" s="55">
        <v>72807</v>
      </c>
      <c r="I14" s="56">
        <v>0</v>
      </c>
      <c r="J14" s="56">
        <v>0</v>
      </c>
      <c r="K14" s="56">
        <v>0</v>
      </c>
      <c r="L14" s="56">
        <v>0</v>
      </c>
    </row>
    <row r="15" spans="1:12" s="30" customFormat="1" ht="15.75">
      <c r="A15" s="33" t="s">
        <v>92</v>
      </c>
      <c r="B15" s="55">
        <f>SUM(C15:L15)</f>
        <v>4407</v>
      </c>
      <c r="C15" s="60"/>
      <c r="D15" s="60"/>
      <c r="E15" s="60"/>
      <c r="F15" s="60"/>
      <c r="G15" s="60"/>
      <c r="H15" s="60"/>
      <c r="I15" s="56">
        <v>0</v>
      </c>
      <c r="J15" s="60">
        <v>0</v>
      </c>
      <c r="K15" s="60">
        <v>0</v>
      </c>
      <c r="L15" s="60">
        <v>4407</v>
      </c>
    </row>
    <row r="16" spans="1:12">
      <c r="B16" s="34"/>
      <c r="C16" s="34"/>
      <c r="D16" s="34"/>
      <c r="E16" s="34"/>
      <c r="F16" s="34"/>
      <c r="G16" s="34"/>
      <c r="H16" s="34"/>
    </row>
    <row r="17" spans="1:12" ht="15.75">
      <c r="A17" s="26" t="s">
        <v>98</v>
      </c>
    </row>
    <row r="18" spans="1:12" ht="15.75">
      <c r="A18" s="46" t="s">
        <v>70</v>
      </c>
      <c r="B18" s="46" t="s">
        <v>71</v>
      </c>
      <c r="C18" s="45" t="s">
        <v>72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20">
      <c r="A19" s="46"/>
      <c r="B19" s="46"/>
      <c r="C19" s="28" t="s">
        <v>73</v>
      </c>
      <c r="D19" s="28" t="s">
        <v>82</v>
      </c>
      <c r="E19" s="28" t="s">
        <v>81</v>
      </c>
      <c r="F19" s="28" t="s">
        <v>80</v>
      </c>
      <c r="G19" s="29" t="s">
        <v>79</v>
      </c>
      <c r="H19" s="28" t="s">
        <v>78</v>
      </c>
      <c r="I19" s="28" t="s">
        <v>74</v>
      </c>
      <c r="J19" s="28" t="s">
        <v>75</v>
      </c>
      <c r="K19" s="28" t="s">
        <v>77</v>
      </c>
      <c r="L19" s="28" t="s">
        <v>76</v>
      </c>
    </row>
    <row r="20" spans="1:12">
      <c r="A20" s="46"/>
      <c r="B20" s="6">
        <v>1</v>
      </c>
      <c r="C20" s="6">
        <v>2</v>
      </c>
      <c r="D20" s="6">
        <v>3</v>
      </c>
      <c r="E20" s="6">
        <v>4</v>
      </c>
      <c r="F20" s="6">
        <v>4</v>
      </c>
      <c r="G20" s="6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</row>
    <row r="21" spans="1:12" ht="15.75">
      <c r="A21" s="31" t="s">
        <v>83</v>
      </c>
      <c r="B21" s="60">
        <f>SUM(B22:B28)</f>
        <v>174693.1404291263</v>
      </c>
      <c r="C21" s="60">
        <f t="shared" ref="C21:L21" si="2">SUM(C22:C28)</f>
        <v>0</v>
      </c>
      <c r="D21" s="60">
        <f t="shared" si="2"/>
        <v>25680.939524764533</v>
      </c>
      <c r="E21" s="60">
        <f t="shared" si="2"/>
        <v>61440.838104688373</v>
      </c>
      <c r="F21" s="60">
        <f t="shared" si="2"/>
        <v>16339.532140711961</v>
      </c>
      <c r="G21" s="60">
        <f t="shared" si="2"/>
        <v>13406.432881514818</v>
      </c>
      <c r="H21" s="60">
        <f t="shared" si="2"/>
        <v>57825.397777446626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</row>
    <row r="22" spans="1:12" ht="30">
      <c r="A22" s="7" t="s">
        <v>84</v>
      </c>
      <c r="B22" s="56">
        <f>SUM(C22:L22)</f>
        <v>111133.816446664</v>
      </c>
      <c r="C22" s="56">
        <v>0</v>
      </c>
      <c r="D22" s="56">
        <v>17984.238696911671</v>
      </c>
      <c r="E22" s="56">
        <v>40951.628658595298</v>
      </c>
      <c r="F22" s="56">
        <v>10890.49226882221</v>
      </c>
      <c r="G22" s="56">
        <v>9929.2815052795795</v>
      </c>
      <c r="H22" s="56">
        <f>111133.816446664-D22-E22-F22-G22</f>
        <v>31378.17531705524</v>
      </c>
      <c r="I22" s="56">
        <v>0</v>
      </c>
      <c r="J22" s="56">
        <v>0</v>
      </c>
      <c r="K22" s="56">
        <v>0</v>
      </c>
      <c r="L22" s="56">
        <v>0</v>
      </c>
    </row>
    <row r="23" spans="1:12" ht="30">
      <c r="A23" s="7" t="s">
        <v>85</v>
      </c>
      <c r="B23" s="56">
        <f t="shared" ref="B23:B28" si="3">SUM(C23:L23)</f>
        <v>36502.751270768793</v>
      </c>
      <c r="C23" s="56">
        <v>0</v>
      </c>
      <c r="D23" s="56">
        <v>2975.1622553611128</v>
      </c>
      <c r="E23" s="56">
        <v>10266.433116116421</v>
      </c>
      <c r="F23" s="56">
        <v>2730.1810283801774</v>
      </c>
      <c r="G23" s="56">
        <v>2288.9472699517501</v>
      </c>
      <c r="H23" s="56">
        <f>36502.7512707688-D23-E23-F23-G23</f>
        <v>18242.027600959333</v>
      </c>
      <c r="I23" s="56">
        <v>0</v>
      </c>
      <c r="J23" s="56">
        <v>0</v>
      </c>
      <c r="K23" s="56">
        <v>0</v>
      </c>
      <c r="L23" s="56">
        <v>0</v>
      </c>
    </row>
    <row r="24" spans="1:12">
      <c r="A24" s="27" t="s">
        <v>86</v>
      </c>
      <c r="B24" s="56">
        <f t="shared" si="3"/>
        <v>15072.0740349876</v>
      </c>
      <c r="C24" s="61">
        <v>0</v>
      </c>
      <c r="D24" s="61">
        <v>2755.0488101995493</v>
      </c>
      <c r="E24" s="61">
        <v>6047.1098986798806</v>
      </c>
      <c r="F24" s="61">
        <v>1608.4007661132239</v>
      </c>
      <c r="G24" s="61">
        <v>360.29210439305689</v>
      </c>
      <c r="H24" s="61">
        <f>15072.0740349876-D24-E24-F24-G24</f>
        <v>4301.22245560189</v>
      </c>
      <c r="I24" s="56">
        <v>0</v>
      </c>
      <c r="J24" s="56">
        <v>0</v>
      </c>
      <c r="K24" s="56">
        <v>0</v>
      </c>
      <c r="L24" s="56">
        <v>0</v>
      </c>
    </row>
    <row r="25" spans="1:12" ht="30">
      <c r="A25" s="7" t="s">
        <v>87</v>
      </c>
      <c r="B25" s="56">
        <f t="shared" si="3"/>
        <v>5672.6442402215798</v>
      </c>
      <c r="C25" s="56">
        <v>0</v>
      </c>
      <c r="D25" s="56">
        <v>957.99315195755889</v>
      </c>
      <c r="E25" s="56">
        <v>1650.9823429041362</v>
      </c>
      <c r="F25" s="56">
        <v>439.04617354220875</v>
      </c>
      <c r="G25" s="56">
        <v>236.54450358881198</v>
      </c>
      <c r="H25" s="56">
        <f>5672.64424022158-D25-E25-F25-G25</f>
        <v>2388.0780682288646</v>
      </c>
      <c r="I25" s="56">
        <v>0</v>
      </c>
      <c r="J25" s="56">
        <v>0</v>
      </c>
      <c r="K25" s="56">
        <v>0</v>
      </c>
      <c r="L25" s="56">
        <v>0</v>
      </c>
    </row>
    <row r="26" spans="1:12">
      <c r="A26" s="32" t="s">
        <v>88</v>
      </c>
      <c r="B26" s="56">
        <f t="shared" si="3"/>
        <v>6311.8544364843201</v>
      </c>
      <c r="C26" s="61">
        <v>0</v>
      </c>
      <c r="D26" s="61">
        <v>1008.4966103346416</v>
      </c>
      <c r="E26" s="61">
        <v>2524.6840883926307</v>
      </c>
      <c r="F26" s="61">
        <v>671.41190385414041</v>
      </c>
      <c r="G26" s="61">
        <v>591.36749830161989</v>
      </c>
      <c r="H26" s="61">
        <f>6311.85443648432-D26-E26-F26-G26</f>
        <v>1515.8943356012878</v>
      </c>
      <c r="I26" s="56">
        <v>0</v>
      </c>
      <c r="J26" s="56">
        <v>0</v>
      </c>
      <c r="K26" s="56">
        <v>0</v>
      </c>
      <c r="L26" s="56">
        <v>0</v>
      </c>
    </row>
    <row r="27" spans="1:12" ht="30">
      <c r="A27" s="7" t="s">
        <v>89</v>
      </c>
      <c r="B27" s="56">
        <f t="shared" si="3"/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2">
      <c r="A28" s="32" t="s">
        <v>90</v>
      </c>
      <c r="B28" s="56">
        <f t="shared" si="3"/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2" ht="31.5">
      <c r="A29" s="22" t="s">
        <v>91</v>
      </c>
      <c r="B29" s="55">
        <f>SUM(C29:L29)</f>
        <v>255898.793002369</v>
      </c>
      <c r="C29" s="55">
        <v>0</v>
      </c>
      <c r="D29" s="55">
        <v>42790.393048956816</v>
      </c>
      <c r="E29" s="55">
        <v>83887.191920276906</v>
      </c>
      <c r="F29" s="55">
        <v>22310.209214601906</v>
      </c>
      <c r="G29" s="55">
        <v>16364.106468062932</v>
      </c>
      <c r="H29" s="55">
        <f>255898.793002369-D29-E29-F29-G29</f>
        <v>90546.892350470443</v>
      </c>
      <c r="I29" s="56">
        <v>0</v>
      </c>
      <c r="J29" s="56">
        <v>0</v>
      </c>
      <c r="K29" s="56">
        <v>0</v>
      </c>
      <c r="L29" s="56">
        <v>0</v>
      </c>
    </row>
    <row r="30" spans="1:12" ht="15.75">
      <c r="A30" s="33" t="s">
        <v>92</v>
      </c>
      <c r="B30" s="55">
        <f>SUM(C30:L30)</f>
        <v>4148</v>
      </c>
      <c r="C30" s="60"/>
      <c r="D30" s="60"/>
      <c r="E30" s="60"/>
      <c r="F30" s="60"/>
      <c r="G30" s="60"/>
      <c r="H30" s="60"/>
      <c r="I30" s="56">
        <v>0</v>
      </c>
      <c r="J30" s="60">
        <v>0</v>
      </c>
      <c r="K30" s="60">
        <v>0</v>
      </c>
      <c r="L30" s="60">
        <v>4148</v>
      </c>
    </row>
    <row r="32" spans="1:12" ht="15.75">
      <c r="A32" s="26" t="s">
        <v>99</v>
      </c>
    </row>
    <row r="33" spans="1:12" ht="15.75">
      <c r="A33" s="46" t="s">
        <v>70</v>
      </c>
      <c r="B33" s="46" t="s">
        <v>71</v>
      </c>
      <c r="C33" s="45" t="s">
        <v>72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0">
      <c r="A34" s="46"/>
      <c r="B34" s="46"/>
      <c r="C34" s="28" t="s">
        <v>73</v>
      </c>
      <c r="D34" s="28" t="s">
        <v>82</v>
      </c>
      <c r="E34" s="28" t="s">
        <v>81</v>
      </c>
      <c r="F34" s="28" t="s">
        <v>80</v>
      </c>
      <c r="G34" s="29" t="s">
        <v>79</v>
      </c>
      <c r="H34" s="28" t="s">
        <v>78</v>
      </c>
      <c r="I34" s="28" t="s">
        <v>74</v>
      </c>
      <c r="J34" s="28" t="s">
        <v>75</v>
      </c>
      <c r="K34" s="28" t="s">
        <v>77</v>
      </c>
      <c r="L34" s="28" t="s">
        <v>76</v>
      </c>
    </row>
    <row r="35" spans="1:12">
      <c r="A35" s="46"/>
      <c r="B35" s="6">
        <v>1</v>
      </c>
      <c r="C35" s="6">
        <v>2</v>
      </c>
      <c r="D35" s="6">
        <v>3</v>
      </c>
      <c r="E35" s="6">
        <v>4</v>
      </c>
      <c r="F35" s="6">
        <v>4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  <c r="L35" s="6">
        <v>11</v>
      </c>
    </row>
    <row r="36" spans="1:12" ht="15.75">
      <c r="A36" s="31" t="s">
        <v>83</v>
      </c>
      <c r="B36" s="60">
        <f>SUM(B37:B43)</f>
        <v>160017.86301739339</v>
      </c>
      <c r="C36" s="60">
        <f t="shared" ref="C36:L36" si="4">SUM(C37:C43)</f>
        <v>0</v>
      </c>
      <c r="D36" s="60">
        <f t="shared" si="4"/>
        <v>22531.03547724634</v>
      </c>
      <c r="E36" s="60">
        <f t="shared" si="4"/>
        <v>55726.226505750987</v>
      </c>
      <c r="F36" s="60">
        <f t="shared" si="4"/>
        <v>16853.334530385418</v>
      </c>
      <c r="G36" s="60">
        <f t="shared" si="4"/>
        <v>13509.224397653237</v>
      </c>
      <c r="H36" s="60">
        <f t="shared" si="4"/>
        <v>51398.042106357439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</row>
    <row r="37" spans="1:12" ht="30">
      <c r="A37" s="7" t="s">
        <v>84</v>
      </c>
      <c r="B37" s="56">
        <f>SUM(C37:L37)</f>
        <v>96234.952801465304</v>
      </c>
      <c r="C37" s="56">
        <v>0</v>
      </c>
      <c r="D37" s="56">
        <v>16869.028268996099</v>
      </c>
      <c r="E37" s="56">
        <v>36602.265971215413</v>
      </c>
      <c r="F37" s="56">
        <v>11069.796265288265</v>
      </c>
      <c r="G37" s="56">
        <v>9903.8568391768313</v>
      </c>
      <c r="H37" s="56">
        <f>96234.9528014653-D37-E37-F37-G37</f>
        <v>21790.005456788695</v>
      </c>
      <c r="I37" s="56">
        <v>0</v>
      </c>
      <c r="J37" s="56">
        <v>0</v>
      </c>
      <c r="K37" s="56">
        <v>0</v>
      </c>
      <c r="L37" s="56">
        <v>0</v>
      </c>
    </row>
    <row r="38" spans="1:12" ht="30">
      <c r="A38" s="7" t="s">
        <v>85</v>
      </c>
      <c r="B38" s="56">
        <f t="shared" ref="B38:B43" si="5">SUM(C38:L38)</f>
        <v>38147.640776534798</v>
      </c>
      <c r="C38" s="56">
        <v>0</v>
      </c>
      <c r="D38" s="56">
        <v>1955.5962483740818</v>
      </c>
      <c r="E38" s="56">
        <v>10051.498969668606</v>
      </c>
      <c r="F38" s="56">
        <v>3039.8948372026557</v>
      </c>
      <c r="G38" s="56">
        <v>2161.9754627721163</v>
      </c>
      <c r="H38" s="56">
        <f>38147.6407765347-D38-E38-F38-G38</f>
        <v>20938.675258517338</v>
      </c>
      <c r="I38" s="56">
        <v>0</v>
      </c>
      <c r="J38" s="56">
        <v>0</v>
      </c>
      <c r="K38" s="56">
        <v>0</v>
      </c>
      <c r="L38" s="56">
        <v>0</v>
      </c>
    </row>
    <row r="39" spans="1:12">
      <c r="A39" s="27" t="s">
        <v>86</v>
      </c>
      <c r="B39" s="56">
        <f t="shared" si="5"/>
        <v>15350.423983919798</v>
      </c>
      <c r="C39" s="61">
        <v>0</v>
      </c>
      <c r="D39" s="61">
        <v>2132.7579495680993</v>
      </c>
      <c r="E39" s="61">
        <v>5562.9761107807662</v>
      </c>
      <c r="F39" s="61">
        <v>1682.4610034400041</v>
      </c>
      <c r="G39" s="61">
        <v>402.84208952499876</v>
      </c>
      <c r="H39" s="61">
        <f>15350.4239839198-D39-E39-F39-G39</f>
        <v>5569.3868306059303</v>
      </c>
      <c r="I39" s="56">
        <v>0</v>
      </c>
      <c r="J39" s="56">
        <v>0</v>
      </c>
      <c r="K39" s="56">
        <v>0</v>
      </c>
      <c r="L39" s="56">
        <v>0</v>
      </c>
    </row>
    <row r="40" spans="1:12" ht="30">
      <c r="A40" s="7" t="s">
        <v>87</v>
      </c>
      <c r="B40" s="56">
        <f t="shared" si="5"/>
        <v>4494.6549915668902</v>
      </c>
      <c r="C40" s="56">
        <v>0</v>
      </c>
      <c r="D40" s="56">
        <v>734.17349770001374</v>
      </c>
      <c r="E40" s="56">
        <v>1317.4361156449829</v>
      </c>
      <c r="F40" s="56">
        <v>398.35185417756492</v>
      </c>
      <c r="G40" s="56">
        <v>246.01338543139877</v>
      </c>
      <c r="H40" s="56">
        <f>4494.65499156689-D40-E40-F40-G40</f>
        <v>1798.68013861293</v>
      </c>
      <c r="I40" s="56">
        <v>0</v>
      </c>
      <c r="J40" s="56">
        <v>0</v>
      </c>
      <c r="K40" s="56">
        <v>0</v>
      </c>
      <c r="L40" s="56">
        <v>0</v>
      </c>
    </row>
    <row r="41" spans="1:12">
      <c r="A41" s="32" t="s">
        <v>88</v>
      </c>
      <c r="B41" s="56">
        <f t="shared" si="5"/>
        <v>5790.1904639066288</v>
      </c>
      <c r="C41" s="61">
        <v>0</v>
      </c>
      <c r="D41" s="61">
        <v>839.47951260804962</v>
      </c>
      <c r="E41" s="61">
        <v>2192.0493384412198</v>
      </c>
      <c r="F41" s="61">
        <v>662.83057027692701</v>
      </c>
      <c r="G41" s="61">
        <v>794.53662074789224</v>
      </c>
      <c r="H41" s="61">
        <f>5790.19046390663-D41-E41-F41-G41</f>
        <v>1301.2944218325406</v>
      </c>
      <c r="I41" s="56">
        <v>0</v>
      </c>
      <c r="J41" s="56">
        <v>0</v>
      </c>
      <c r="K41" s="56">
        <v>0</v>
      </c>
      <c r="L41" s="56">
        <v>0</v>
      </c>
    </row>
    <row r="42" spans="1:12" ht="30">
      <c r="A42" s="7" t="s">
        <v>89</v>
      </c>
      <c r="B42" s="56">
        <f t="shared" si="5"/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</row>
    <row r="43" spans="1:12">
      <c r="A43" s="32" t="s">
        <v>90</v>
      </c>
      <c r="B43" s="56">
        <f t="shared" si="5"/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ht="31.5">
      <c r="A44" s="22" t="s">
        <v>91</v>
      </c>
      <c r="B44" s="55">
        <f>SUM(C44:L44)</f>
        <v>249277.817999986</v>
      </c>
      <c r="C44" s="55">
        <v>0</v>
      </c>
      <c r="D44" s="55">
        <v>44248.824016769424</v>
      </c>
      <c r="E44" s="55">
        <v>79671.247549999971</v>
      </c>
      <c r="F44" s="55">
        <v>24095.562239999999</v>
      </c>
      <c r="G44" s="55">
        <v>16264.010880316948</v>
      </c>
      <c r="H44" s="55">
        <f>249277.817999986-D44-E44-F44-G44</f>
        <v>84998.173312899671</v>
      </c>
      <c r="I44" s="56">
        <v>0</v>
      </c>
      <c r="J44" s="56">
        <v>0</v>
      </c>
      <c r="K44" s="56">
        <v>0</v>
      </c>
      <c r="L44" s="56">
        <v>0</v>
      </c>
    </row>
    <row r="45" spans="1:12" ht="15.75">
      <c r="A45" s="33" t="s">
        <v>92</v>
      </c>
      <c r="B45" s="55">
        <f>SUM(C45:L45)</f>
        <v>3111.8585000000003</v>
      </c>
      <c r="C45" s="60"/>
      <c r="D45" s="60"/>
      <c r="E45" s="60"/>
      <c r="F45" s="60"/>
      <c r="G45" s="60"/>
      <c r="H45" s="60"/>
      <c r="I45" s="56">
        <v>0</v>
      </c>
      <c r="J45" s="60">
        <v>0</v>
      </c>
      <c r="K45" s="60">
        <v>0</v>
      </c>
      <c r="L45" s="60">
        <v>3111.8585000000003</v>
      </c>
    </row>
  </sheetData>
  <mergeCells count="11">
    <mergeCell ref="A18:A20"/>
    <mergeCell ref="B18:B19"/>
    <mergeCell ref="C18:L18"/>
    <mergeCell ref="A33:A35"/>
    <mergeCell ref="B33:B34"/>
    <mergeCell ref="C33:L33"/>
    <mergeCell ref="C3:L3"/>
    <mergeCell ref="B3:B4"/>
    <mergeCell ref="A3:A5"/>
    <mergeCell ref="A1:L1"/>
    <mergeCell ref="K2:L2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  <ignoredErrors>
    <ignoredError sqref="C6: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H19"/>
  <sheetViews>
    <sheetView tabSelected="1" topLeftCell="A6" zoomScaleNormal="100" workbookViewId="0">
      <selection activeCell="H27" sqref="H27"/>
    </sheetView>
  </sheetViews>
  <sheetFormatPr defaultRowHeight="15"/>
  <sheetData>
    <row r="4" spans="2:8">
      <c r="B4" s="65" t="s">
        <v>103</v>
      </c>
      <c r="C4" s="65"/>
      <c r="D4" s="66"/>
      <c r="E4" s="66"/>
      <c r="F4" s="66"/>
      <c r="G4" s="66"/>
      <c r="H4" s="66"/>
    </row>
    <row r="5" spans="2:8" ht="15.75">
      <c r="B5" s="67" t="s">
        <v>100</v>
      </c>
      <c r="C5" s="67"/>
      <c r="D5" s="67"/>
      <c r="E5" s="67"/>
      <c r="F5" s="67"/>
      <c r="G5" s="67"/>
      <c r="H5" s="67"/>
    </row>
    <row r="6" spans="2:8" ht="15.75">
      <c r="B6" s="64"/>
      <c r="C6" s="66"/>
      <c r="D6" s="66"/>
      <c r="E6" s="66"/>
      <c r="F6" s="66"/>
      <c r="G6" s="66"/>
      <c r="H6" s="66"/>
    </row>
    <row r="7" spans="2:8">
      <c r="B7" s="65" t="s">
        <v>104</v>
      </c>
      <c r="C7" s="65"/>
      <c r="D7" s="66"/>
      <c r="E7" s="66"/>
      <c r="F7" s="66"/>
      <c r="G7" s="66"/>
      <c r="H7" s="66"/>
    </row>
    <row r="8" spans="2:8" ht="15.75">
      <c r="B8" s="67" t="s">
        <v>101</v>
      </c>
      <c r="C8" s="67"/>
      <c r="D8" s="67"/>
      <c r="E8" s="67"/>
      <c r="F8" s="67"/>
      <c r="G8" s="67"/>
      <c r="H8" s="67"/>
    </row>
    <row r="9" spans="2:8" ht="15.75">
      <c r="B9" s="63"/>
      <c r="C9" s="66"/>
      <c r="D9" s="66"/>
      <c r="E9" s="66"/>
      <c r="F9" s="66"/>
      <c r="G9" s="66"/>
      <c r="H9" s="66"/>
    </row>
    <row r="10" spans="2:8">
      <c r="B10" s="65" t="s">
        <v>105</v>
      </c>
      <c r="C10" s="65"/>
      <c r="D10" s="66"/>
      <c r="E10" s="66"/>
      <c r="F10" s="66"/>
      <c r="G10" s="66"/>
      <c r="H10" s="66"/>
    </row>
    <row r="11" spans="2:8" ht="48" customHeight="1">
      <c r="B11" s="68" t="s">
        <v>102</v>
      </c>
      <c r="C11" s="68"/>
      <c r="D11" s="68"/>
      <c r="E11" s="68"/>
      <c r="F11" s="68"/>
      <c r="G11" s="68"/>
      <c r="H11" s="68"/>
    </row>
    <row r="12" spans="2:8" ht="15.75">
      <c r="B12" s="64"/>
      <c r="C12" s="66"/>
      <c r="D12" s="66"/>
      <c r="E12" s="66"/>
      <c r="F12" s="66"/>
      <c r="G12" s="66"/>
      <c r="H12" s="66"/>
    </row>
    <row r="13" spans="2:8">
      <c r="B13" s="65" t="s">
        <v>107</v>
      </c>
      <c r="C13" s="65"/>
      <c r="D13" s="66"/>
      <c r="E13" s="66"/>
      <c r="F13" s="66"/>
      <c r="G13" s="66"/>
      <c r="H13" s="66"/>
    </row>
    <row r="14" spans="2:8" ht="46.5" customHeight="1">
      <c r="B14" s="68" t="s">
        <v>106</v>
      </c>
      <c r="C14" s="68"/>
      <c r="D14" s="68"/>
      <c r="E14" s="68"/>
      <c r="F14" s="68"/>
      <c r="G14" s="68"/>
      <c r="H14" s="68"/>
    </row>
    <row r="17" spans="1:8" ht="18">
      <c r="A17" s="71" t="s">
        <v>108</v>
      </c>
      <c r="B17" s="71"/>
      <c r="C17" s="71"/>
      <c r="D17" s="71"/>
      <c r="E17" s="71"/>
      <c r="F17" s="71"/>
      <c r="G17" s="71"/>
      <c r="H17" s="71"/>
    </row>
    <row r="18" spans="1:8" ht="52.5" customHeight="1">
      <c r="A18" s="70" t="s">
        <v>109</v>
      </c>
      <c r="B18" s="70"/>
      <c r="C18" s="70"/>
      <c r="D18" s="70"/>
      <c r="E18" s="70"/>
      <c r="F18" s="70"/>
      <c r="G18" s="70"/>
      <c r="H18" s="70"/>
    </row>
    <row r="19" spans="1:8" ht="18">
      <c r="B19" s="39"/>
      <c r="C19" s="39"/>
      <c r="D19" s="39"/>
      <c r="E19" s="39"/>
      <c r="F19" s="39"/>
      <c r="G19" s="39"/>
      <c r="H19" s="69"/>
    </row>
  </sheetData>
  <mergeCells count="11">
    <mergeCell ref="B14:H14"/>
    <mergeCell ref="B13:C13"/>
    <mergeCell ref="B19:G19"/>
    <mergeCell ref="A17:H17"/>
    <mergeCell ref="A18:H18"/>
    <mergeCell ref="B5:H5"/>
    <mergeCell ref="B4:C4"/>
    <mergeCell ref="B7:C7"/>
    <mergeCell ref="B8:H8"/>
    <mergeCell ref="B11:H11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ФХД</vt:lpstr>
      <vt:lpstr>РАСХОДЫ</vt:lpstr>
      <vt:lpstr>Форма 3а-3г</vt:lpstr>
      <vt:lpstr>ФХД!Область_печати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Admin</cp:lastModifiedBy>
  <cp:lastPrinted>2014-07-18T09:34:46Z</cp:lastPrinted>
  <dcterms:created xsi:type="dcterms:W3CDTF">2012-03-15T07:34:48Z</dcterms:created>
  <dcterms:modified xsi:type="dcterms:W3CDTF">2014-07-18T09:34:49Z</dcterms:modified>
</cp:coreProperties>
</file>